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ALEF BRNO/2020/SAKO Brno/Optimalizace pomocných provozů - část IV/SO 541/"/>
    </mc:Choice>
  </mc:AlternateContent>
  <xr:revisionPtr revIDLastSave="0" documentId="8_{AEE96E2F-2A1E-4684-B9AC-7156CBAFB8B1}" xr6:coauthVersionLast="46" xr6:coauthVersionMax="46" xr10:uidLastSave="{00000000-0000-0000-0000-000000000000}"/>
  <bookViews>
    <workbookView xWindow="-28920" yWindow="-120" windowWidth="29040" windowHeight="176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54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541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541 1 Pol'!$A$1:$X$36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H39" i="1" s="1"/>
  <c r="H42" i="1" s="1"/>
  <c r="F39" i="1"/>
  <c r="G26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O12" i="12"/>
  <c r="O10" i="12" s="1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K10" i="12" s="1"/>
  <c r="O14" i="12"/>
  <c r="Q14" i="12"/>
  <c r="V14" i="12"/>
  <c r="V10" i="12" s="1"/>
  <c r="I15" i="12"/>
  <c r="Q15" i="12"/>
  <c r="G16" i="12"/>
  <c r="G15" i="12" s="1"/>
  <c r="I16" i="12"/>
  <c r="K16" i="12"/>
  <c r="K15" i="12" s="1"/>
  <c r="O16" i="12"/>
  <c r="O15" i="12" s="1"/>
  <c r="Q16" i="12"/>
  <c r="V16" i="12"/>
  <c r="V15" i="12" s="1"/>
  <c r="I17" i="12"/>
  <c r="Q17" i="12"/>
  <c r="G18" i="12"/>
  <c r="M18" i="12" s="1"/>
  <c r="M17" i="12" s="1"/>
  <c r="I18" i="12"/>
  <c r="K18" i="12"/>
  <c r="K17" i="12" s="1"/>
  <c r="O18" i="12"/>
  <c r="O17" i="12" s="1"/>
  <c r="Q18" i="12"/>
  <c r="V18" i="12"/>
  <c r="V17" i="12" s="1"/>
  <c r="G20" i="12"/>
  <c r="G19" i="12" s="1"/>
  <c r="I20" i="12"/>
  <c r="I19" i="12" s="1"/>
  <c r="K20" i="12"/>
  <c r="K19" i="12" s="1"/>
  <c r="O20" i="12"/>
  <c r="O19" i="12" s="1"/>
  <c r="Q20" i="12"/>
  <c r="Q19" i="12" s="1"/>
  <c r="V20" i="12"/>
  <c r="V19" i="12" s="1"/>
  <c r="I21" i="12"/>
  <c r="Q21" i="12"/>
  <c r="G22" i="12"/>
  <c r="G21" i="12" s="1"/>
  <c r="I22" i="12"/>
  <c r="K22" i="12"/>
  <c r="K21" i="12" s="1"/>
  <c r="M22" i="12"/>
  <c r="M21" i="12" s="1"/>
  <c r="O22" i="12"/>
  <c r="O21" i="12" s="1"/>
  <c r="Q22" i="12"/>
  <c r="V22" i="12"/>
  <c r="V21" i="12" s="1"/>
  <c r="G23" i="12"/>
  <c r="O23" i="12"/>
  <c r="G24" i="12"/>
  <c r="M24" i="12" s="1"/>
  <c r="M23" i="12" s="1"/>
  <c r="I24" i="12"/>
  <c r="I23" i="12" s="1"/>
  <c r="K24" i="12"/>
  <c r="K23" i="12" s="1"/>
  <c r="O24" i="12"/>
  <c r="Q24" i="12"/>
  <c r="Q23" i="12" s="1"/>
  <c r="V24" i="12"/>
  <c r="V23" i="12" s="1"/>
  <c r="AE26" i="12"/>
  <c r="AF26" i="12"/>
  <c r="I20" i="1"/>
  <c r="I19" i="1"/>
  <c r="I18" i="1"/>
  <c r="I17" i="1"/>
  <c r="I16" i="1"/>
  <c r="I56" i="1"/>
  <c r="J55" i="1" s="1"/>
  <c r="J50" i="1"/>
  <c r="F42" i="1"/>
  <c r="G42" i="1"/>
  <c r="G25" i="1" s="1"/>
  <c r="A25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49" i="1" l="1"/>
  <c r="J53" i="1"/>
  <c r="J51" i="1"/>
  <c r="J52" i="1"/>
  <c r="J54" i="1"/>
  <c r="G26" i="1"/>
  <c r="A26" i="1"/>
  <c r="G28" i="1"/>
  <c r="G23" i="1"/>
  <c r="M20" i="12"/>
  <c r="M19" i="12" s="1"/>
  <c r="G17" i="12"/>
  <c r="M16" i="12"/>
  <c r="M15" i="12" s="1"/>
  <c r="M12" i="12"/>
  <c r="M10" i="12" s="1"/>
  <c r="I21" i="1"/>
  <c r="I39" i="1"/>
  <c r="I42" i="1" s="1"/>
  <c r="J56" i="1" l="1"/>
  <c r="A23" i="1"/>
  <c r="J41" i="1"/>
  <c r="J39" i="1"/>
  <c r="J42" i="1" s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Zbynek</author>
  </authors>
  <commentList>
    <comment ref="S6" authorId="0" shapeId="0" xr:uid="{EB426FCF-9640-4C6C-9D6F-7EC359695F0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0C217B3-3A8F-4830-AD22-45A7DE3B097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<sst xmlns="http://schemas.openxmlformats.org/spreadsheetml/2006/main" count="247" uniqueCount="134">
  <si>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</si>
  <si>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</si>
  <si>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</si>
  <si>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</si>
  <si>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</si>
  <si>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</si>
  <si>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</si>
  <si>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</si>
  <si>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</si>
  <si>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</si>
  <si>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</si>
  <si>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</si>
  <si>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</si>
  <si>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</si>
  <si>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</si>
  <si>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</si>
  <si>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</si>
  <si>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</si>
  <si>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</si>
  <si>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</si>
  <si>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</si>
  <si>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</si>
  <si>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</si>
  <si>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</si>
  <si>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</si>
  <si>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</si>
  <si>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</si>
  <si>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</si>
  <si>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</si>
  <si>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</si>
  <si>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</si>
  <si>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</si>
  <si>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</si>
  <si>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</si>
  <si>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</si>
  <si>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</si>
  <si>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</si>
  <si>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</si>
  <si>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</si>
  <si>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</si>
  <si>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</si>
  <si>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</si>
  <si>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</si>
  <si>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</si>
  <si>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PŘEDBĚŽNÝ ROZPOČET</t>
  </si>
  <si>
    <t>SO 541</t>
  </si>
  <si>
    <t>BUŇKY CNIM</t>
  </si>
  <si>
    <t>Objekt:</t>
  </si>
  <si>
    <t>Rozpočet:</t>
  </si>
  <si>
    <t>21-03.01</t>
  </si>
  <si>
    <t>OPTIMALIZACE POMOCNÝCH PROVOZŮ - ČÁST IV.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</si>
  <si>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</si>
  <si>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</si>
  <si>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</si>
  <si>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</si>
  <si>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</si>
  <si>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</si>
  <si>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</si>
  <si>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Celkem za stavbu</t>
  </si>
  <si>
    <t>CZK</t>
  </si>
  <si>
    <t>Rekapitulace dílů</t>
  </si>
  <si>
    <t>Typ dílu</t>
  </si>
  <si>
    <t>18</t>
  </si>
  <si>
    <t>Povrchové úpravy terénu</t>
  </si>
  <si>
    <t>3</t>
  </si>
  <si>
    <t>Svislé a kompletní konstrukce</t>
  </si>
  <si>
    <t>8</t>
  </si>
  <si>
    <t>Trubní vedení</t>
  </si>
  <si>
    <t>80</t>
  </si>
  <si>
    <t>Přípojky inženýrských sítí</t>
  </si>
  <si>
    <t>93</t>
  </si>
  <si>
    <t>Dokončovací práce inženýrských staveb</t>
  </si>
  <si>
    <t>722</t>
  </si>
  <si>
    <t>Vnitřní vodovod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</si>
  <si>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</si>
  <si>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</si>
  <si>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</si>
  <si>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</si>
  <si>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</si>
  <si>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</si>
  <si>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</si>
  <si>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</si>
  <si>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</si>
  <si>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</si>
  <si>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</si>
  <si>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</si>
  <si>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</si>
  <si>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</si>
  <si>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</si>
  <si>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</si>
  <si>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</si>
  <si>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</si>
  <si>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</si>
  <si>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</si>
  <si>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</si>
  <si>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</si>
  <si>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</si>
  <si>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</si>
  <si>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</si>
  <si>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</si>
  <si>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</si>
  <si>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</si>
  <si>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</si>
  <si>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</si>
  <si>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</si>
  <si>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1801</t>
  </si>
  <si>
    <t>Úpravy terénu po montáži, osetí travním semenem</t>
  </si>
  <si>
    <t>soubor</t>
  </si>
  <si>
    <t>Vlastní</t>
  </si>
  <si>
    <t>Indiv</t>
  </si>
  <si>
    <t>Práce</t>
  </si>
  <si>
    <t>POL1_</t>
  </si>
  <si>
    <t>38118</t>
  </si>
  <si>
    <t>Montáž buněk, 16 ks</t>
  </si>
  <si>
    <t>381181</t>
  </si>
  <si>
    <t>Pronájem jeřábu, 2 týdny</t>
  </si>
  <si>
    <t>381182</t>
  </si>
  <si>
    <t>Montážní materiál</t>
  </si>
  <si>
    <t>381183</t>
  </si>
  <si>
    <t>Úprava buňky na sociální buňku (WC 2x, el. boiler, sprcha 2x, umyvadlo 1x)</t>
  </si>
  <si>
    <t>802</t>
  </si>
  <si>
    <t>Splašková kanalizace, ležatá, v zemi, D 160 (DN 150)</t>
  </si>
  <si>
    <t>801</t>
  </si>
  <si>
    <t>Přípojka elektro - cca 30 bm</t>
  </si>
  <si>
    <t>93001</t>
  </si>
  <si>
    <t>Odvodnění z betonových příkopových tvárnic - cca 30 bm</t>
  </si>
  <si>
    <t>72201</t>
  </si>
  <si>
    <t>Vnitřní hydrant vč. připojovacího potrubí</t>
  </si>
  <si>
    <t>2101</t>
  </si>
  <si>
    <t>Uzemnění (pásek FeZn 30x4 do výkopu) - cca 120 bm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</si>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</sst>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5793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25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25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25">
      <c r="A19" s="198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25">
      <c r="A20" s="198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5">
      <c r="A39" s="139">
        <v>1</v>
      </c>
      <c r="B39" s="149" t="s">
        <v>57</v>
      </c>
      <c r="C39" s="150"/>
      <c r="D39" s="150"/>
      <c r="E39" s="150"/>
      <c r="F39" s="151">
        <f>'SO 541 1 Pol'!AE26</f>
        <v>0</v>
      </c>
      <c r="G39" s="152">
        <f>'SO 541 1 Pol'!AF26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5">
      <c r="A40" s="139">
        <v>2</v>
      </c>
      <c r="B40" s="155" t="s">
        <v>45</v>
      </c>
      <c r="C40" s="156" t="s">
        <v>46</v>
      </c>
      <c r="D40" s="156"/>
      <c r="E40" s="156"/>
      <c r="F40" s="157">
        <f>'SO 541 1 Pol'!AE26</f>
        <v>0</v>
      </c>
      <c r="G40" s="158">
        <f>'SO 541 1 Pol'!AF26</f>
        <v>0</v>
      </c>
      <c r="H40" s="158">
        <f>(F40*SazbaDPH1/100)+(G40*SazbaDPH2/100)</f>
        <v>0</v>
      </c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5">
      <c r="A41" s="139">
        <v>3</v>
      </c>
      <c r="B41" s="160" t="s">
        <v>43</v>
      </c>
      <c r="C41" s="150" t="s">
        <v>44</v>
      </c>
      <c r="D41" s="150"/>
      <c r="E41" s="150"/>
      <c r="F41" s="161">
        <f>'SO 541 1 Pol'!AE26</f>
        <v>0</v>
      </c>
      <c r="G41" s="153">
        <f>'SO 541 1 Pol'!AF26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5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" x14ac:dyDescent="0.3">
      <c r="B46" s="178" t="s">
        <v>60</v>
      </c>
    </row>
    <row r="48" spans="1:10" ht="25.5" customHeight="1" x14ac:dyDescent="0.25">
      <c r="A48" s="180"/>
      <c r="B48" s="183" t="s">
        <v>18</v>
      </c>
      <c r="C48" s="183" t="s">
        <v>6</v>
      </c>
      <c r="D48" s="184"/>
      <c r="E48" s="184"/>
      <c r="F48" s="185" t="s">
        <v>61</v>
      </c>
      <c r="G48" s="185"/>
      <c r="H48" s="185"/>
      <c r="I48" s="185" t="s">
        <v>31</v>
      </c>
      <c r="J48" s="185" t="s">
        <v>0</v>
      </c>
    </row>
    <row r="49" spans="1:10" ht="36.75" customHeight="1" x14ac:dyDescent="0.25">
      <c r="A49" s="181"/>
      <c r="B49" s="186" t="s">
        <v>62</v>
      </c>
      <c r="C49" s="187" t="s">
        <v>63</v>
      </c>
      <c r="D49" s="188"/>
      <c r="E49" s="188"/>
      <c r="F49" s="194" t="s">
        <v>26</v>
      </c>
      <c r="G49" s="195"/>
      <c r="H49" s="195"/>
      <c r="I49" s="195">
        <f>'SO 541 1 Pol'!G8</f>
        <v>0</v>
      </c>
      <c r="J49" s="192" t="str">
        <f>IF(I56=0,"",I49/I56*100)</f>
        <v/>
      </c>
    </row>
    <row r="50" spans="1:10" ht="36.75" customHeight="1" x14ac:dyDescent="0.25">
      <c r="A50" s="181"/>
      <c r="B50" s="186" t="s">
        <v>64</v>
      </c>
      <c r="C50" s="187" t="s">
        <v>65</v>
      </c>
      <c r="D50" s="188"/>
      <c r="E50" s="188"/>
      <c r="F50" s="194" t="s">
        <v>26</v>
      </c>
      <c r="G50" s="195"/>
      <c r="H50" s="195"/>
      <c r="I50" s="195">
        <f>'SO 541 1 Pol'!G10</f>
        <v>0</v>
      </c>
      <c r="J50" s="192" t="str">
        <f>IF(I56=0,"",I50/I56*100)</f>
        <v/>
      </c>
    </row>
    <row r="51" spans="1:10" ht="36.75" customHeight="1" x14ac:dyDescent="0.25">
      <c r="A51" s="181"/>
      <c r="B51" s="186" t="s">
        <v>66</v>
      </c>
      <c r="C51" s="187" t="s">
        <v>67</v>
      </c>
      <c r="D51" s="188"/>
      <c r="E51" s="188"/>
      <c r="F51" s="194" t="s">
        <v>26</v>
      </c>
      <c r="G51" s="195"/>
      <c r="H51" s="195"/>
      <c r="I51" s="195">
        <f>'SO 541 1 Pol'!G15</f>
        <v>0</v>
      </c>
      <c r="J51" s="192" t="str">
        <f>IF(I56=0,"",I51/I56*100)</f>
        <v/>
      </c>
    </row>
    <row r="52" spans="1:10" ht="36.75" customHeight="1" x14ac:dyDescent="0.25">
      <c r="A52" s="181"/>
      <c r="B52" s="186" t="s">
        <v>68</v>
      </c>
      <c r="C52" s="187" t="s">
        <v>69</v>
      </c>
      <c r="D52" s="188"/>
      <c r="E52" s="188"/>
      <c r="F52" s="194" t="s">
        <v>26</v>
      </c>
      <c r="G52" s="195"/>
      <c r="H52" s="195"/>
      <c r="I52" s="195">
        <f>'SO 541 1 Pol'!G17</f>
        <v>0</v>
      </c>
      <c r="J52" s="192" t="str">
        <f>IF(I56=0,"",I52/I56*100)</f>
        <v/>
      </c>
    </row>
    <row r="53" spans="1:10" ht="36.75" customHeight="1" x14ac:dyDescent="0.25">
      <c r="A53" s="181"/>
      <c r="B53" s="186" t="s">
        <v>70</v>
      </c>
      <c r="C53" s="187" t="s">
        <v>71</v>
      </c>
      <c r="D53" s="188"/>
      <c r="E53" s="188"/>
      <c r="F53" s="194" t="s">
        <v>26</v>
      </c>
      <c r="G53" s="195"/>
      <c r="H53" s="195"/>
      <c r="I53" s="195">
        <f>'SO 541 1 Pol'!G19</f>
        <v>0</v>
      </c>
      <c r="J53" s="192" t="str">
        <f>IF(I56=0,"",I53/I56*100)</f>
        <v/>
      </c>
    </row>
    <row r="54" spans="1:10" ht="36.75" customHeight="1" x14ac:dyDescent="0.25">
      <c r="A54" s="181"/>
      <c r="B54" s="186" t="s">
        <v>72</v>
      </c>
      <c r="C54" s="187" t="s">
        <v>73</v>
      </c>
      <c r="D54" s="188"/>
      <c r="E54" s="188"/>
      <c r="F54" s="194" t="s">
        <v>27</v>
      </c>
      <c r="G54" s="195"/>
      <c r="H54" s="195"/>
      <c r="I54" s="195">
        <f>'SO 541 1 Pol'!G21</f>
        <v>0</v>
      </c>
      <c r="J54" s="192" t="str">
        <f>IF(I56=0,"",I54/I56*100)</f>
        <v/>
      </c>
    </row>
    <row r="55" spans="1:10" ht="36.75" customHeight="1" x14ac:dyDescent="0.25">
      <c r="A55" s="181"/>
      <c r="B55" s="186" t="s">
        <v>74</v>
      </c>
      <c r="C55" s="187" t="s">
        <v>75</v>
      </c>
      <c r="D55" s="188"/>
      <c r="E55" s="188"/>
      <c r="F55" s="194" t="s">
        <v>28</v>
      </c>
      <c r="G55" s="195"/>
      <c r="H55" s="195"/>
      <c r="I55" s="195">
        <f>'SO 541 1 Pol'!G23</f>
        <v>0</v>
      </c>
      <c r="J55" s="192" t="str">
        <f>IF(I56=0,"",I55/I56*100)</f>
        <v/>
      </c>
    </row>
    <row r="56" spans="1:10" ht="25.5" customHeight="1" x14ac:dyDescent="0.25">
      <c r="A56" s="182"/>
      <c r="B56" s="189" t="s">
        <v>1</v>
      </c>
      <c r="C56" s="190"/>
      <c r="D56" s="191"/>
      <c r="E56" s="191"/>
      <c r="F56" s="196"/>
      <c r="G56" s="197"/>
      <c r="H56" s="197"/>
      <c r="I56" s="197">
        <f>SUM(I49:I55)</f>
        <v>0</v>
      </c>
      <c r="J56" s="193">
        <f>SUM(J49:J55)</f>
        <v>0</v>
      </c>
    </row>
    <row r="57" spans="1:10" x14ac:dyDescent="0.25">
      <c r="F57" s="137"/>
      <c r="G57" s="137"/>
      <c r="H57" s="137"/>
      <c r="I57" s="137"/>
      <c r="J57" s="138"/>
    </row>
    <row r="58" spans="1:10" x14ac:dyDescent="0.25">
      <c r="F58" s="137"/>
      <c r="G58" s="137"/>
      <c r="H58" s="137"/>
      <c r="I58" s="137"/>
      <c r="J58" s="138"/>
    </row>
    <row r="59" spans="1:10" x14ac:dyDescent="0.25">
      <c r="F59" s="137"/>
      <c r="G59" s="137"/>
      <c r="H59" s="137"/>
      <c r="I59" s="137"/>
      <c r="J59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7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8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9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10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53B01-D00C-4000-BFA2-CFB8E34FDA7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9" t="s">
        <v>7</v>
      </c>
      <c r="B1" s="199"/>
      <c r="C1" s="199"/>
      <c r="D1" s="199"/>
      <c r="E1" s="199"/>
      <c r="F1" s="199"/>
      <c r="G1" s="199"/>
      <c r="AG1" t="s">
        <v>78</v>
      </c>
    </row>
    <row r="2" spans="1:60" ht="25.05" customHeight="1" x14ac:dyDescent="0.25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79</v>
      </c>
    </row>
    <row r="3" spans="1:60" ht="25.05" customHeight="1" x14ac:dyDescent="0.25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79</v>
      </c>
      <c r="AG3" t="s">
        <v>80</v>
      </c>
    </row>
    <row r="4" spans="1:60" ht="25.05" customHeight="1" x14ac:dyDescent="0.25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81</v>
      </c>
    </row>
    <row r="5" spans="1:60" x14ac:dyDescent="0.25">
      <c r="D5" s="10"/>
    </row>
    <row r="6" spans="1:60" ht="39.6" x14ac:dyDescent="0.25">
      <c r="A6" s="210" t="s">
        <v>82</v>
      </c>
      <c r="B6" s="212" t="s">
        <v>83</v>
      </c>
      <c r="C6" s="212" t="s">
        <v>84</v>
      </c>
      <c r="D6" s="211" t="s">
        <v>85</v>
      </c>
      <c r="E6" s="210" t="s">
        <v>86</v>
      </c>
      <c r="F6" s="209" t="s">
        <v>87</v>
      </c>
      <c r="G6" s="210" t="s">
        <v>31</v>
      </c>
      <c r="H6" s="213" t="s">
        <v>32</v>
      </c>
      <c r="I6" s="213" t="s">
        <v>88</v>
      </c>
      <c r="J6" s="213" t="s">
        <v>33</v>
      </c>
      <c r="K6" s="213" t="s">
        <v>89</v>
      </c>
      <c r="L6" s="213" t="s">
        <v>90</v>
      </c>
      <c r="M6" s="213" t="s">
        <v>91</v>
      </c>
      <c r="N6" s="213" t="s">
        <v>92</v>
      </c>
      <c r="O6" s="213" t="s">
        <v>93</v>
      </c>
      <c r="P6" s="213" t="s">
        <v>94</v>
      </c>
      <c r="Q6" s="213" t="s">
        <v>95</v>
      </c>
      <c r="R6" s="213" t="s">
        <v>96</v>
      </c>
      <c r="S6" s="213" t="s">
        <v>97</v>
      </c>
      <c r="T6" s="213" t="s">
        <v>98</v>
      </c>
      <c r="U6" s="213" t="s">
        <v>99</v>
      </c>
      <c r="V6" s="213" t="s">
        <v>100</v>
      </c>
      <c r="W6" s="213" t="s">
        <v>101</v>
      </c>
      <c r="X6" s="213" t="s">
        <v>102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34" t="s">
        <v>103</v>
      </c>
      <c r="B8" s="235" t="s">
        <v>62</v>
      </c>
      <c r="C8" s="253" t="s">
        <v>63</v>
      </c>
      <c r="D8" s="236"/>
      <c r="E8" s="237"/>
      <c r="F8" s="238"/>
      <c r="G8" s="239">
        <f>SUMIF(AG9:AG9,"&lt;&gt;NOR",G9:G9)</f>
        <v>0</v>
      </c>
      <c r="H8" s="233"/>
      <c r="I8" s="233">
        <f>SUM(I9:I9)</f>
        <v>0</v>
      </c>
      <c r="J8" s="233"/>
      <c r="K8" s="233">
        <f>SUM(K9:K9)</f>
        <v>0</v>
      </c>
      <c r="L8" s="233"/>
      <c r="M8" s="233">
        <f>SUM(M9:M9)</f>
        <v>0</v>
      </c>
      <c r="N8" s="233"/>
      <c r="O8" s="233">
        <f>SUM(O9:O9)</f>
        <v>0</v>
      </c>
      <c r="P8" s="233"/>
      <c r="Q8" s="233">
        <f>SUM(Q9:Q9)</f>
        <v>0</v>
      </c>
      <c r="R8" s="233"/>
      <c r="S8" s="233"/>
      <c r="T8" s="233"/>
      <c r="U8" s="233"/>
      <c r="V8" s="233">
        <f>SUM(V9:V9)</f>
        <v>0</v>
      </c>
      <c r="W8" s="233"/>
      <c r="X8" s="233"/>
      <c r="AG8" t="s">
        <v>104</v>
      </c>
    </row>
    <row r="9" spans="1:60" outlineLevel="1" x14ac:dyDescent="0.25">
      <c r="A9" s="246">
        <v>1</v>
      </c>
      <c r="B9" s="247" t="s">
        <v>105</v>
      </c>
      <c r="C9" s="254" t="s">
        <v>106</v>
      </c>
      <c r="D9" s="248" t="s">
        <v>107</v>
      </c>
      <c r="E9" s="249">
        <v>1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108</v>
      </c>
      <c r="T9" s="231" t="s">
        <v>109</v>
      </c>
      <c r="U9" s="231">
        <v>0</v>
      </c>
      <c r="V9" s="231">
        <f>ROUND(E9*U9,2)</f>
        <v>0</v>
      </c>
      <c r="W9" s="231"/>
      <c r="X9" s="231" t="s">
        <v>110</v>
      </c>
      <c r="Y9" s="214"/>
      <c r="Z9" s="214"/>
      <c r="AA9" s="214"/>
      <c r="AB9" s="214"/>
      <c r="AC9" s="214"/>
      <c r="AD9" s="214"/>
      <c r="AE9" s="214"/>
      <c r="AF9" s="214"/>
      <c r="AG9" s="214" t="s">
        <v>111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x14ac:dyDescent="0.25">
      <c r="A10" s="234" t="s">
        <v>103</v>
      </c>
      <c r="B10" s="235" t="s">
        <v>64</v>
      </c>
      <c r="C10" s="253" t="s">
        <v>65</v>
      </c>
      <c r="D10" s="236"/>
      <c r="E10" s="237"/>
      <c r="F10" s="238"/>
      <c r="G10" s="239">
        <f>SUMIF(AG11:AG14,"&lt;&gt;NOR",G11:G14)</f>
        <v>0</v>
      </c>
      <c r="H10" s="233"/>
      <c r="I10" s="233">
        <f>SUM(I11:I14)</f>
        <v>0</v>
      </c>
      <c r="J10" s="233"/>
      <c r="K10" s="233">
        <f>SUM(K11:K14)</f>
        <v>0</v>
      </c>
      <c r="L10" s="233"/>
      <c r="M10" s="233">
        <f>SUM(M11:M14)</f>
        <v>0</v>
      </c>
      <c r="N10" s="233"/>
      <c r="O10" s="233">
        <f>SUM(O11:O14)</f>
        <v>0</v>
      </c>
      <c r="P10" s="233"/>
      <c r="Q10" s="233">
        <f>SUM(Q11:Q14)</f>
        <v>0</v>
      </c>
      <c r="R10" s="233"/>
      <c r="S10" s="233"/>
      <c r="T10" s="233"/>
      <c r="U10" s="233"/>
      <c r="V10" s="233">
        <f>SUM(V11:V14)</f>
        <v>9.91</v>
      </c>
      <c r="W10" s="233"/>
      <c r="X10" s="233"/>
      <c r="AG10" t="s">
        <v>104</v>
      </c>
    </row>
    <row r="11" spans="1:60" outlineLevel="1" x14ac:dyDescent="0.25">
      <c r="A11" s="246">
        <v>2</v>
      </c>
      <c r="B11" s="247" t="s">
        <v>112</v>
      </c>
      <c r="C11" s="254" t="s">
        <v>113</v>
      </c>
      <c r="D11" s="248" t="s">
        <v>107</v>
      </c>
      <c r="E11" s="249">
        <v>1</v>
      </c>
      <c r="F11" s="250"/>
      <c r="G11" s="251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6.4000000000000005E-4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108</v>
      </c>
      <c r="T11" s="231" t="s">
        <v>109</v>
      </c>
      <c r="U11" s="231">
        <v>5.968</v>
      </c>
      <c r="V11" s="231">
        <f>ROUND(E11*U11,2)</f>
        <v>5.97</v>
      </c>
      <c r="W11" s="231"/>
      <c r="X11" s="231" t="s">
        <v>110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46">
        <v>3</v>
      </c>
      <c r="B12" s="247" t="s">
        <v>114</v>
      </c>
      <c r="C12" s="254" t="s">
        <v>115</v>
      </c>
      <c r="D12" s="248" t="s">
        <v>107</v>
      </c>
      <c r="E12" s="249">
        <v>1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108</v>
      </c>
      <c r="T12" s="231" t="s">
        <v>109</v>
      </c>
      <c r="U12" s="231">
        <v>3.94</v>
      </c>
      <c r="V12" s="231">
        <f>ROUND(E12*U12,2)</f>
        <v>3.94</v>
      </c>
      <c r="W12" s="231"/>
      <c r="X12" s="231" t="s">
        <v>110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46">
        <v>4</v>
      </c>
      <c r="B13" s="247" t="s">
        <v>116</v>
      </c>
      <c r="C13" s="254" t="s">
        <v>117</v>
      </c>
      <c r="D13" s="248" t="s">
        <v>107</v>
      </c>
      <c r="E13" s="249">
        <v>1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108</v>
      </c>
      <c r="T13" s="231" t="s">
        <v>109</v>
      </c>
      <c r="U13" s="231">
        <v>0</v>
      </c>
      <c r="V13" s="231">
        <f>ROUND(E13*U13,2)</f>
        <v>0</v>
      </c>
      <c r="W13" s="231"/>
      <c r="X13" s="231" t="s">
        <v>110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0.399999999999999" outlineLevel="1" x14ac:dyDescent="0.25">
      <c r="A14" s="246">
        <v>5</v>
      </c>
      <c r="B14" s="247" t="s">
        <v>118</v>
      </c>
      <c r="C14" s="254" t="s">
        <v>119</v>
      </c>
      <c r="D14" s="248" t="s">
        <v>107</v>
      </c>
      <c r="E14" s="249">
        <v>1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108</v>
      </c>
      <c r="T14" s="231" t="s">
        <v>109</v>
      </c>
      <c r="U14" s="231">
        <v>0</v>
      </c>
      <c r="V14" s="231">
        <f>ROUND(E14*U14,2)</f>
        <v>0</v>
      </c>
      <c r="W14" s="231"/>
      <c r="X14" s="231" t="s">
        <v>110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111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5">
      <c r="A15" s="234" t="s">
        <v>103</v>
      </c>
      <c r="B15" s="235" t="s">
        <v>66</v>
      </c>
      <c r="C15" s="253" t="s">
        <v>67</v>
      </c>
      <c r="D15" s="236"/>
      <c r="E15" s="237"/>
      <c r="F15" s="238"/>
      <c r="G15" s="239">
        <f>SUMIF(AG16:AG16,"&lt;&gt;NOR",G16:G16)</f>
        <v>0</v>
      </c>
      <c r="H15" s="233"/>
      <c r="I15" s="233">
        <f>SUM(I16:I16)</f>
        <v>0</v>
      </c>
      <c r="J15" s="233"/>
      <c r="K15" s="233">
        <f>SUM(K16:K16)</f>
        <v>0</v>
      </c>
      <c r="L15" s="233"/>
      <c r="M15" s="233">
        <f>SUM(M16:M16)</f>
        <v>0</v>
      </c>
      <c r="N15" s="233"/>
      <c r="O15" s="233">
        <f>SUM(O16:O16)</f>
        <v>0</v>
      </c>
      <c r="P15" s="233"/>
      <c r="Q15" s="233">
        <f>SUM(Q16:Q16)</f>
        <v>0</v>
      </c>
      <c r="R15" s="233"/>
      <c r="S15" s="233"/>
      <c r="T15" s="233"/>
      <c r="U15" s="233"/>
      <c r="V15" s="233">
        <f>SUM(V16:V16)</f>
        <v>0</v>
      </c>
      <c r="W15" s="233"/>
      <c r="X15" s="233"/>
      <c r="AG15" t="s">
        <v>104</v>
      </c>
    </row>
    <row r="16" spans="1:60" outlineLevel="1" x14ac:dyDescent="0.25">
      <c r="A16" s="246">
        <v>6</v>
      </c>
      <c r="B16" s="247" t="s">
        <v>120</v>
      </c>
      <c r="C16" s="254" t="s">
        <v>121</v>
      </c>
      <c r="D16" s="248" t="s">
        <v>107</v>
      </c>
      <c r="E16" s="249">
        <v>1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108</v>
      </c>
      <c r="T16" s="231" t="s">
        <v>109</v>
      </c>
      <c r="U16" s="231">
        <v>0</v>
      </c>
      <c r="V16" s="231">
        <f>ROUND(E16*U16,2)</f>
        <v>0</v>
      </c>
      <c r="W16" s="231"/>
      <c r="X16" s="231" t="s">
        <v>110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111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5">
      <c r="A17" s="234" t="s">
        <v>103</v>
      </c>
      <c r="B17" s="235" t="s">
        <v>68</v>
      </c>
      <c r="C17" s="253" t="s">
        <v>69</v>
      </c>
      <c r="D17" s="236"/>
      <c r="E17" s="237"/>
      <c r="F17" s="238"/>
      <c r="G17" s="239">
        <f>SUMIF(AG18:AG18,"&lt;&gt;NOR",G18:G18)</f>
        <v>0</v>
      </c>
      <c r="H17" s="233"/>
      <c r="I17" s="233">
        <f>SUM(I18:I18)</f>
        <v>0</v>
      </c>
      <c r="J17" s="233"/>
      <c r="K17" s="233">
        <f>SUM(K18:K18)</f>
        <v>0</v>
      </c>
      <c r="L17" s="233"/>
      <c r="M17" s="233">
        <f>SUM(M18:M18)</f>
        <v>0</v>
      </c>
      <c r="N17" s="233"/>
      <c r="O17" s="233">
        <f>SUM(O18:O18)</f>
        <v>0</v>
      </c>
      <c r="P17" s="233"/>
      <c r="Q17" s="233">
        <f>SUM(Q18:Q18)</f>
        <v>0</v>
      </c>
      <c r="R17" s="233"/>
      <c r="S17" s="233"/>
      <c r="T17" s="233"/>
      <c r="U17" s="233"/>
      <c r="V17" s="233">
        <f>SUM(V18:V18)</f>
        <v>0</v>
      </c>
      <c r="W17" s="233"/>
      <c r="X17" s="233"/>
      <c r="AG17" t="s">
        <v>104</v>
      </c>
    </row>
    <row r="18" spans="1:60" outlineLevel="1" x14ac:dyDescent="0.25">
      <c r="A18" s="246">
        <v>7</v>
      </c>
      <c r="B18" s="247" t="s">
        <v>122</v>
      </c>
      <c r="C18" s="254" t="s">
        <v>123</v>
      </c>
      <c r="D18" s="248" t="s">
        <v>107</v>
      </c>
      <c r="E18" s="249">
        <v>1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108</v>
      </c>
      <c r="T18" s="231" t="s">
        <v>109</v>
      </c>
      <c r="U18" s="231">
        <v>0</v>
      </c>
      <c r="V18" s="231">
        <f>ROUND(E18*U18,2)</f>
        <v>0</v>
      </c>
      <c r="W18" s="231"/>
      <c r="X18" s="231" t="s">
        <v>110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111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5">
      <c r="A19" s="234" t="s">
        <v>103</v>
      </c>
      <c r="B19" s="235" t="s">
        <v>70</v>
      </c>
      <c r="C19" s="253" t="s">
        <v>71</v>
      </c>
      <c r="D19" s="236"/>
      <c r="E19" s="237"/>
      <c r="F19" s="238"/>
      <c r="G19" s="239">
        <f>SUMIF(AG20:AG20,"&lt;&gt;NOR",G20:G20)</f>
        <v>0</v>
      </c>
      <c r="H19" s="233"/>
      <c r="I19" s="233">
        <f>SUM(I20:I20)</f>
        <v>0</v>
      </c>
      <c r="J19" s="233"/>
      <c r="K19" s="233">
        <f>SUM(K20:K20)</f>
        <v>0</v>
      </c>
      <c r="L19" s="233"/>
      <c r="M19" s="233">
        <f>SUM(M20:M20)</f>
        <v>0</v>
      </c>
      <c r="N19" s="233"/>
      <c r="O19" s="233">
        <f>SUM(O20:O20)</f>
        <v>7.64</v>
      </c>
      <c r="P19" s="233"/>
      <c r="Q19" s="233">
        <f>SUM(Q20:Q20)</f>
        <v>0</v>
      </c>
      <c r="R19" s="233"/>
      <c r="S19" s="233"/>
      <c r="T19" s="233"/>
      <c r="U19" s="233"/>
      <c r="V19" s="233">
        <f>SUM(V20:V20)</f>
        <v>31.75</v>
      </c>
      <c r="W19" s="233"/>
      <c r="X19" s="233"/>
      <c r="AG19" t="s">
        <v>104</v>
      </c>
    </row>
    <row r="20" spans="1:60" outlineLevel="1" x14ac:dyDescent="0.25">
      <c r="A20" s="246">
        <v>8</v>
      </c>
      <c r="B20" s="247" t="s">
        <v>124</v>
      </c>
      <c r="C20" s="254" t="s">
        <v>125</v>
      </c>
      <c r="D20" s="248" t="s">
        <v>107</v>
      </c>
      <c r="E20" s="249">
        <v>1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7.64419</v>
      </c>
      <c r="O20" s="231">
        <f>ROUND(E20*N20,2)</f>
        <v>7.64</v>
      </c>
      <c r="P20" s="231">
        <v>0</v>
      </c>
      <c r="Q20" s="231">
        <f>ROUND(E20*P20,2)</f>
        <v>0</v>
      </c>
      <c r="R20" s="231"/>
      <c r="S20" s="231" t="s">
        <v>108</v>
      </c>
      <c r="T20" s="231" t="s">
        <v>109</v>
      </c>
      <c r="U20" s="231">
        <v>31.75</v>
      </c>
      <c r="V20" s="231">
        <f>ROUND(E20*U20,2)</f>
        <v>31.75</v>
      </c>
      <c r="W20" s="231"/>
      <c r="X20" s="231" t="s">
        <v>110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5">
      <c r="A21" s="234" t="s">
        <v>103</v>
      </c>
      <c r="B21" s="235" t="s">
        <v>72</v>
      </c>
      <c r="C21" s="253" t="s">
        <v>73</v>
      </c>
      <c r="D21" s="236"/>
      <c r="E21" s="237"/>
      <c r="F21" s="238"/>
      <c r="G21" s="239">
        <f>SUMIF(AG22:AG22,"&lt;&gt;NOR",G22:G22)</f>
        <v>0</v>
      </c>
      <c r="H21" s="233"/>
      <c r="I21" s="233">
        <f>SUM(I22:I22)</f>
        <v>0</v>
      </c>
      <c r="J21" s="233"/>
      <c r="K21" s="233">
        <f>SUM(K22:K22)</f>
        <v>0</v>
      </c>
      <c r="L21" s="233"/>
      <c r="M21" s="233">
        <f>SUM(M22:M22)</f>
        <v>0</v>
      </c>
      <c r="N21" s="233"/>
      <c r="O21" s="233">
        <f>SUM(O22:O22)</f>
        <v>0</v>
      </c>
      <c r="P21" s="233"/>
      <c r="Q21" s="233">
        <f>SUM(Q22:Q22)</f>
        <v>0</v>
      </c>
      <c r="R21" s="233"/>
      <c r="S21" s="233"/>
      <c r="T21" s="233"/>
      <c r="U21" s="233"/>
      <c r="V21" s="233">
        <f>SUM(V22:V22)</f>
        <v>0</v>
      </c>
      <c r="W21" s="233"/>
      <c r="X21" s="233"/>
      <c r="AG21" t="s">
        <v>104</v>
      </c>
    </row>
    <row r="22" spans="1:60" outlineLevel="1" x14ac:dyDescent="0.25">
      <c r="A22" s="246">
        <v>9</v>
      </c>
      <c r="B22" s="247" t="s">
        <v>126</v>
      </c>
      <c r="C22" s="254" t="s">
        <v>127</v>
      </c>
      <c r="D22" s="248" t="s">
        <v>107</v>
      </c>
      <c r="E22" s="249">
        <v>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108</v>
      </c>
      <c r="T22" s="231" t="s">
        <v>109</v>
      </c>
      <c r="U22" s="231">
        <v>0</v>
      </c>
      <c r="V22" s="231">
        <f>ROUND(E22*U22,2)</f>
        <v>0</v>
      </c>
      <c r="W22" s="231"/>
      <c r="X22" s="231" t="s">
        <v>110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5">
      <c r="A23" s="234" t="s">
        <v>103</v>
      </c>
      <c r="B23" s="235" t="s">
        <v>74</v>
      </c>
      <c r="C23" s="253" t="s">
        <v>75</v>
      </c>
      <c r="D23" s="236"/>
      <c r="E23" s="237"/>
      <c r="F23" s="238"/>
      <c r="G23" s="239">
        <f>SUMIF(AG24:AG24,"&lt;&gt;NOR",G24:G24)</f>
        <v>0</v>
      </c>
      <c r="H23" s="233"/>
      <c r="I23" s="233">
        <f>SUM(I24:I24)</f>
        <v>0</v>
      </c>
      <c r="J23" s="233"/>
      <c r="K23" s="233">
        <f>SUM(K24:K24)</f>
        <v>0</v>
      </c>
      <c r="L23" s="233"/>
      <c r="M23" s="233">
        <f>SUM(M24:M24)</f>
        <v>0</v>
      </c>
      <c r="N23" s="233"/>
      <c r="O23" s="233">
        <f>SUM(O24:O24)</f>
        <v>0</v>
      </c>
      <c r="P23" s="233"/>
      <c r="Q23" s="233">
        <f>SUM(Q24:Q24)</f>
        <v>0</v>
      </c>
      <c r="R23" s="233"/>
      <c r="S23" s="233"/>
      <c r="T23" s="233"/>
      <c r="U23" s="233"/>
      <c r="V23" s="233">
        <f>SUM(V24:V24)</f>
        <v>0</v>
      </c>
      <c r="W23" s="233"/>
      <c r="X23" s="233"/>
      <c r="AG23" t="s">
        <v>104</v>
      </c>
    </row>
    <row r="24" spans="1:60" outlineLevel="1" x14ac:dyDescent="0.25">
      <c r="A24" s="240">
        <v>10</v>
      </c>
      <c r="B24" s="241" t="s">
        <v>128</v>
      </c>
      <c r="C24" s="255" t="s">
        <v>129</v>
      </c>
      <c r="D24" s="242" t="s">
        <v>107</v>
      </c>
      <c r="E24" s="243">
        <v>1</v>
      </c>
      <c r="F24" s="244"/>
      <c r="G24" s="245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108</v>
      </c>
      <c r="T24" s="231" t="s">
        <v>109</v>
      </c>
      <c r="U24" s="231">
        <v>0</v>
      </c>
      <c r="V24" s="231">
        <f>ROUND(E24*U24,2)</f>
        <v>0</v>
      </c>
      <c r="W24" s="231"/>
      <c r="X24" s="231" t="s">
        <v>110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5">
      <c r="A25" s="3"/>
      <c r="B25" s="4"/>
      <c r="C25" s="256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90</v>
      </c>
    </row>
    <row r="26" spans="1:60" x14ac:dyDescent="0.25">
      <c r="A26" s="217"/>
      <c r="B26" s="218" t="s">
        <v>31</v>
      </c>
      <c r="C26" s="257"/>
      <c r="D26" s="219"/>
      <c r="E26" s="220"/>
      <c r="F26" s="220"/>
      <c r="G26" s="252">
        <f>G8+G10+G15+G17+G19+G21+G23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130</v>
      </c>
    </row>
    <row r="27" spans="1:60" x14ac:dyDescent="0.25">
      <c r="A27" s="3"/>
      <c r="B27" s="4"/>
      <c r="C27" s="256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5">
      <c r="A28" s="3"/>
      <c r="B28" s="4"/>
      <c r="C28" s="256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5">
      <c r="A29" s="221" t="s">
        <v>131</v>
      </c>
      <c r="B29" s="221"/>
      <c r="C29" s="258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5">
      <c r="A30" s="222"/>
      <c r="B30" s="223"/>
      <c r="C30" s="259"/>
      <c r="D30" s="223"/>
      <c r="E30" s="223"/>
      <c r="F30" s="223"/>
      <c r="G30" s="22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G30" t="s">
        <v>132</v>
      </c>
    </row>
    <row r="31" spans="1:60" x14ac:dyDescent="0.25">
      <c r="A31" s="225"/>
      <c r="B31" s="226"/>
      <c r="C31" s="260"/>
      <c r="D31" s="226"/>
      <c r="E31" s="226"/>
      <c r="F31" s="226"/>
      <c r="G31" s="22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5">
      <c r="A32" s="225"/>
      <c r="B32" s="226"/>
      <c r="C32" s="260"/>
      <c r="D32" s="226"/>
      <c r="E32" s="226"/>
      <c r="F32" s="226"/>
      <c r="G32" s="22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5">
      <c r="A33" s="225"/>
      <c r="B33" s="226"/>
      <c r="C33" s="260"/>
      <c r="D33" s="226"/>
      <c r="E33" s="226"/>
      <c r="F33" s="226"/>
      <c r="G33" s="22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5">
      <c r="A34" s="228"/>
      <c r="B34" s="229"/>
      <c r="C34" s="261"/>
      <c r="D34" s="229"/>
      <c r="E34" s="229"/>
      <c r="F34" s="229"/>
      <c r="G34" s="23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5">
      <c r="A35" s="3"/>
      <c r="B35" s="4"/>
      <c r="C35" s="256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5">
      <c r="C36" s="262"/>
      <c r="D36" s="10"/>
      <c r="AG36" t="s">
        <v>133</v>
      </c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541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541 1 Pol'!Názvy_tisku</vt:lpstr>
      <vt:lpstr>oadresa</vt:lpstr>
      <vt:lpstr>Stavba!Objednatel</vt:lpstr>
      <vt:lpstr>Stavba!Objekt</vt:lpstr>
      <vt:lpstr>'SO 541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Zbynek</cp:lastModifiedBy>
  <cp:lastPrinted>2019-03-19T12:27:02Z</cp:lastPrinted>
  <dcterms:created xsi:type="dcterms:W3CDTF">2009-04-08T07:15:50Z</dcterms:created>
  <dcterms:modified xsi:type="dcterms:W3CDTF">2021-03-04T06:30:32Z</dcterms:modified>
</cp:coreProperties>
</file>